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60" windowWidth="11340" windowHeight="6285" tabRatio="599" activeTab="0"/>
  </bookViews>
  <sheets>
    <sheet name="Прил 1" sheetId="1" r:id="rId1"/>
    <sheet name="Прил 2" sheetId="2" r:id="rId2"/>
    <sheet name="Прил 2-1" sheetId="3" r:id="rId3"/>
    <sheet name="Равенство прилож 2 и 2-1 " sheetId="4" r:id="rId4"/>
  </sheets>
  <definedNames/>
  <calcPr fullCalcOnLoad="1"/>
</workbook>
</file>

<file path=xl/sharedStrings.xml><?xml version="1.0" encoding="utf-8"?>
<sst xmlns="http://schemas.openxmlformats.org/spreadsheetml/2006/main" count="111" uniqueCount="77">
  <si>
    <t>Всего</t>
  </si>
  <si>
    <t>в том числе:</t>
  </si>
  <si>
    <t>Район   ЖКС</t>
  </si>
  <si>
    <t>Выручка без НДС (тыс.руб.)</t>
  </si>
  <si>
    <t>Себестоимость (тыс.руб.)</t>
  </si>
  <si>
    <t>Дебиторская задолженность на конец отчетного периода (тыс.руб.)</t>
  </si>
  <si>
    <t>Кредиторская задолженность на конец отчетного периода (тыс.руб.)</t>
  </si>
  <si>
    <t>переплата ресуроснабжающим организациям за тепловую и электрическую энергию, холодную воду и водоотведению по жилищному фонду</t>
  </si>
  <si>
    <t>прочие</t>
  </si>
  <si>
    <t>задолженность ресуроснабжающим организациям за тепловую и электрическую энергию, холодную воду и водоотведению по жилищному фонду</t>
  </si>
  <si>
    <t>Приложение №1</t>
  </si>
  <si>
    <t>Наименование района</t>
  </si>
  <si>
    <t>Управляющие организации</t>
  </si>
  <si>
    <t>Количество зарегистрированных в ж/ф (тыс.чел.)</t>
  </si>
  <si>
    <t>Среднемесячная заработная плата (руб.)</t>
  </si>
  <si>
    <t>Соотношение заработной платы РСС к производ. персоналу</t>
  </si>
  <si>
    <t>Соотношение заработной платы генерального директора к производ. персоналу</t>
  </si>
  <si>
    <t>Сбор платежей с населения (%)</t>
  </si>
  <si>
    <t>Сбор с арендаторов и собственников нежилых помещений (%)</t>
  </si>
  <si>
    <t>в том числе</t>
  </si>
  <si>
    <t>всего в том числе:</t>
  </si>
  <si>
    <t>доля работ хоз способом в общих расходах %</t>
  </si>
  <si>
    <t>процент накладных расходов к ФОТ производственного персонала (%)</t>
  </si>
  <si>
    <t>всего</t>
  </si>
  <si>
    <t>Соотношение численности производственного персонала к РСС</t>
  </si>
  <si>
    <t>генерального директора</t>
  </si>
  <si>
    <t>РСС</t>
  </si>
  <si>
    <t>производственного персонала</t>
  </si>
  <si>
    <t>Доходы (начислено населению за жилищные услуги)  за отчетный период</t>
  </si>
  <si>
    <t>Платные услуги</t>
  </si>
  <si>
    <t>в том числе накладные расходы</t>
  </si>
  <si>
    <t xml:space="preserve">руководители специалисты и служащие (РСС) </t>
  </si>
  <si>
    <t>производственный персонал</t>
  </si>
  <si>
    <t>всего по производственному персоналу</t>
  </si>
  <si>
    <t>в том числе дворников</t>
  </si>
  <si>
    <t>Василеостровский</t>
  </si>
  <si>
    <t>Район</t>
  </si>
  <si>
    <t>Доходы в том числе НДС (тыс.руб.)</t>
  </si>
  <si>
    <t xml:space="preserve"> выполняемые хоз. способом  </t>
  </si>
  <si>
    <t xml:space="preserve"> выполняемые подрядными и спциализированными организациями</t>
  </si>
  <si>
    <t>Сведения предоставляются без коммунальных услуг, предоставляемых гражданам</t>
  </si>
  <si>
    <t xml:space="preserve">доля оплпты труда (в том числе начисления на оплату труда) всего персонала в расходах  </t>
  </si>
  <si>
    <t>Расходы на содержание и текущий ремонт общего имущества многоквартирных домов, в том чиле НДС (тыс.руб.)</t>
  </si>
  <si>
    <t>Среднесписочная численность работников (чел.).</t>
  </si>
  <si>
    <t>Обслуживаемая уборочная площадь придомовой территории за отчетный период (тыс.кв.м)</t>
  </si>
  <si>
    <t>Затраты на 1 кв.м. в месяц (руб.)</t>
  </si>
  <si>
    <t>ЖКС</t>
  </si>
  <si>
    <t>Приложение 2</t>
  </si>
  <si>
    <t>Приложение 2-1</t>
  </si>
  <si>
    <t>Равенство</t>
  </si>
  <si>
    <t>Проверка</t>
  </si>
  <si>
    <t xml:space="preserve">Основные показатели финансово-хозяйственной деятельности по договору на организацию управления и обеспечение технической эксплуатации объектов недвижимости Санкт-Петербурга </t>
  </si>
  <si>
    <t>Район Курортный</t>
  </si>
  <si>
    <t xml:space="preserve">ООО "Жилкомсервис Курортного района"                           </t>
  </si>
  <si>
    <t xml:space="preserve">Генеральный директор </t>
  </si>
  <si>
    <t>ООО "ЖКС Курортного района"</t>
  </si>
  <si>
    <t xml:space="preserve">Расшифровка дебиторской и кредиторской задолженностей в результате хозяйственной деятельности управляющей организации </t>
  </si>
  <si>
    <t xml:space="preserve">Показатели финансового состояния управляющей организации </t>
  </si>
  <si>
    <t>И.Ф.Кокашуев</t>
  </si>
  <si>
    <t>Прочее (предпр. деят., пени)</t>
  </si>
  <si>
    <t>Исполнитель: Лисовая Р.А., контактный телефон  437-22-56</t>
  </si>
  <si>
    <t>коммунальные услуги</t>
  </si>
  <si>
    <t>в том числе за тепловую энергию, отпускаемую для отопления и горячего водоснабжения многоквартирных домов</t>
  </si>
  <si>
    <t>по оплате за содержание и ремонт жилого помещения</t>
  </si>
  <si>
    <t>бюджетов всех уровней</t>
  </si>
  <si>
    <t>Прочие  доходы</t>
  </si>
  <si>
    <t>Прочие расходы</t>
  </si>
  <si>
    <t>Долевое участие арендаторов (собственников) нежилых помещений</t>
  </si>
  <si>
    <t>*финансирование из бюджета Санкт-Петербурга</t>
  </si>
  <si>
    <r>
      <t>Прибыль</t>
    </r>
    <r>
      <rPr>
        <sz val="11"/>
        <rFont val="Times New Roman"/>
        <family val="1"/>
      </rPr>
      <t xml:space="preserve"> (убыток)</t>
    </r>
    <r>
      <rPr>
        <sz val="11"/>
        <rFont val="Times New Roman"/>
        <family val="1"/>
      </rPr>
      <t xml:space="preserve"> до налогооблажения (тыс.руб.)</t>
    </r>
  </si>
  <si>
    <r>
      <t>Чистая прибыль</t>
    </r>
    <r>
      <rPr>
        <sz val="11"/>
        <rFont val="Times New Roman"/>
        <family val="1"/>
      </rPr>
      <t xml:space="preserve"> (убыток)</t>
    </r>
    <r>
      <rPr>
        <sz val="11"/>
        <rFont val="Times New Roman"/>
        <family val="1"/>
      </rPr>
      <t xml:space="preserve"> (тыс.руб.) </t>
    </r>
  </si>
  <si>
    <t>Обслуживаемая площадь МКД, находящихся в управлении ООО (жилых и нежилых помещений), тыс.кв.м</t>
  </si>
  <si>
    <t>Площадь общего имущества МКД, тыс.кв.м</t>
  </si>
  <si>
    <t>по ООО "ЖКС Курортного района"   по состоянию на 01.01.2019 г.</t>
  </si>
  <si>
    <t xml:space="preserve">          </t>
  </si>
  <si>
    <t>10013,0</t>
  </si>
  <si>
    <t>6892,0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</si>
</sst>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\-"/>
    <numFmt numFmtId="173" formatCode="#,##0;\-#,##0;\-"/>
    <numFmt numFmtId="174" formatCode="#,##0.0;[Red]\-#,##0.0;\-"/>
    <numFmt numFmtId="175" formatCode="_-* #,##0.0_р_._-;\-* #,##0.0_р_._-;_-* &quot;-&quot;?_р_._-;_-@_-"/>
    <numFmt numFmtId="176" formatCode="#,##0.0"/>
    <numFmt numFmtId="177" formatCode="0.0"/>
    <numFmt numFmtId="178" formatCode="_-* #,##0.000000000_р_._-;\-* #,##0.000000000_р_._-;_-* &quot;-&quot;?????????_р_._-;_-@_-"/>
    <numFmt numFmtId="179" formatCode="0.000"/>
    <numFmt numFmtId="180" formatCode="0.0000"/>
    <numFmt numFmtId="181" formatCode="_-* #,##0.0&quot;р.&quot;_-;\-* #,##0.0&quot;р.&quot;_-;_-* &quot;-&quot;?&quot;р.&quot;_-;_-@_-"/>
    <numFmt numFmtId="182" formatCode="_-* #,##0.0000_р_._-;\-* #,##0.0000_р_._-;_-* &quot;-&quot;??_р_._-;_-@_-"/>
    <numFmt numFmtId="183" formatCode="#,##0.00_ ;\-#,##0.00\ "/>
    <numFmt numFmtId="184" formatCode="#,##0.00_ ;[Red]\-#,##0.00\ "/>
    <numFmt numFmtId="185" formatCode="#,##0.0000_ ;\-#,##0.0000\ "/>
    <numFmt numFmtId="186" formatCode="#,##0.000"/>
    <numFmt numFmtId="187" formatCode="0.0%"/>
    <numFmt numFmtId="188" formatCode="#,##0.0_ ;\-#,##0.0\ "/>
    <numFmt numFmtId="189" formatCode="_-* #,##0.00_р_._-;\-* #,##0.00_р_._-;_-* &quot;-&quot;_р_._-;_-@_-"/>
    <numFmt numFmtId="190" formatCode="_-* #,##0.000_р_._-;\-* #,##0.000_р_._-;_-* &quot;-&quot;_р_._-;_-@_-"/>
    <numFmt numFmtId="191" formatCode="_-* #,##0.00_р_._-;\-* #,##0.00_р_._-;_-* &quot;-&quot;?_р_._-;_-@_-"/>
    <numFmt numFmtId="192" formatCode="_-* #,##0.00000_р_._-;\-* #,##0.00000_р_._-;_-* &quot;-&quot;??_р_._-;_-@_-"/>
    <numFmt numFmtId="193" formatCode="_-* #,##0.000_р_._-;\-* #,##0.000_р_._-;_-* &quot;-&quot;???_р_._-;_-@_-"/>
    <numFmt numFmtId="194" formatCode="_-* #,##0.0_р_._-;\-* #,##0.0_р_._-;_-* &quot;-&quot;??_р_._-;_-@_-"/>
    <numFmt numFmtId="195" formatCode="#,##0_ ;\-#,##0\ "/>
    <numFmt numFmtId="196" formatCode="_-* #,##0.00000_р_._-;\-* #,##0.00000_р_._-;_-* &quot;-&quot;?????_р_._-;_-@_-"/>
    <numFmt numFmtId="197" formatCode="_-* #,##0.00000&quot;р.&quot;_-;\-* #,##0.00000&quot;р.&quot;_-;_-* &quot;-&quot;?????&quot;р.&quot;_-;_-@_-"/>
    <numFmt numFmtId="198" formatCode="_-* #,##0_р_._-;\-* #,##0_р_._-;_-* &quot;-&quot;?_р_._-;_-@_-"/>
    <numFmt numFmtId="199" formatCode="_-* #,##0.0_р_._-;\-* #,##0.0_р_._-;_-* &quot;-&quot;_р_._-;_-@_-"/>
    <numFmt numFmtId="200" formatCode="#,##0.000_ ;\-#,##0.000\ "/>
    <numFmt numFmtId="201" formatCode="_-* #,##0.0000_р_._-;\-* #,##0.0000_р_._-;_-* &quot;-&quot;????_р_._-;_-@_-"/>
    <numFmt numFmtId="202" formatCode="_-* #,##0.000_р_._-;\-* #,##0.000_р_._-;_-* &quot;-&quot;?_р_._-;_-@_-"/>
    <numFmt numFmtId="203" formatCode="_-* #,##0.0\ _₽_-;\-* #,##0.0\ _₽_-;_-* &quot;-&quot;?\ _₽_-;_-@_-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75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5" fontId="2" fillId="0" borderId="0" xfId="0" applyNumberFormat="1" applyFont="1" applyFill="1" applyBorder="1" applyAlignment="1" applyProtection="1">
      <alignment horizontal="center" vertical="center" wrapText="1"/>
      <protection/>
    </xf>
    <xf numFmtId="175" fontId="6" fillId="0" borderId="0" xfId="0" applyNumberFormat="1" applyFont="1" applyFill="1" applyBorder="1" applyAlignment="1" applyProtection="1">
      <alignment horizontal="center" vertical="top" wrapText="1"/>
      <protection/>
    </xf>
    <xf numFmtId="175" fontId="6" fillId="0" borderId="0" xfId="0" applyNumberFormat="1" applyFont="1" applyFill="1" applyBorder="1" applyAlignment="1" applyProtection="1">
      <alignment horizontal="center" vertical="top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6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5" borderId="10" xfId="0" applyNumberFormat="1" applyFont="1" applyFill="1" applyBorder="1" applyAlignment="1" applyProtection="1">
      <alignment horizontal="center" vertical="center" wrapText="1"/>
      <protection/>
    </xf>
    <xf numFmtId="49" fontId="2" fillId="1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5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5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5" fontId="5" fillId="0" borderId="0" xfId="0" applyNumberFormat="1" applyFont="1" applyFill="1" applyBorder="1" applyAlignment="1" applyProtection="1">
      <alignment vertical="center"/>
      <protection/>
    </xf>
    <xf numFmtId="175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75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5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75" fontId="2" fillId="0" borderId="13" xfId="0" applyNumberFormat="1" applyFont="1" applyFill="1" applyBorder="1" applyAlignment="1" applyProtection="1">
      <alignment vertical="center" wrapText="1"/>
      <protection/>
    </xf>
    <xf numFmtId="169" fontId="2" fillId="0" borderId="13" xfId="0" applyNumberFormat="1" applyFont="1" applyFill="1" applyBorder="1" applyAlignment="1" applyProtection="1">
      <alignment vertical="center" wrapText="1"/>
      <protection/>
    </xf>
    <xf numFmtId="175" fontId="4" fillId="0" borderId="14" xfId="0" applyNumberFormat="1" applyFont="1" applyFill="1" applyBorder="1" applyAlignment="1" applyProtection="1">
      <alignment horizontal="left" vertical="center" wrapText="1"/>
      <protection/>
    </xf>
    <xf numFmtId="175" fontId="2" fillId="0" borderId="15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191" fontId="4" fillId="0" borderId="17" xfId="0" applyNumberFormat="1" applyFont="1" applyFill="1" applyBorder="1" applyAlignment="1" applyProtection="1">
      <alignment vertical="center" wrapText="1"/>
      <protection/>
    </xf>
    <xf numFmtId="198" fontId="4" fillId="0" borderId="17" xfId="0" applyNumberFormat="1" applyFont="1" applyFill="1" applyBorder="1" applyAlignment="1" applyProtection="1">
      <alignment vertical="center" wrapText="1"/>
      <protection/>
    </xf>
    <xf numFmtId="175" fontId="4" fillId="24" borderId="17" xfId="0" applyNumberFormat="1" applyFont="1" applyFill="1" applyBorder="1" applyAlignment="1" applyProtection="1">
      <alignment vertical="center" wrapText="1"/>
      <protection/>
    </xf>
    <xf numFmtId="175" fontId="4" fillId="0" borderId="17" xfId="0" applyNumberFormat="1" applyFont="1" applyFill="1" applyBorder="1" applyAlignment="1" applyProtection="1">
      <alignment vertical="center" wrapText="1"/>
      <protection/>
    </xf>
    <xf numFmtId="191" fontId="4" fillId="24" borderId="17" xfId="0" applyNumberFormat="1" applyFont="1" applyFill="1" applyBorder="1" applyAlignment="1" applyProtection="1">
      <alignment vertical="center" wrapText="1"/>
      <protection/>
    </xf>
    <xf numFmtId="169" fontId="4" fillId="0" borderId="17" xfId="0" applyNumberFormat="1" applyFont="1" applyFill="1" applyBorder="1" applyAlignment="1" applyProtection="1">
      <alignment vertical="center" wrapText="1"/>
      <protection/>
    </xf>
    <xf numFmtId="175" fontId="4" fillId="0" borderId="18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top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top" wrapText="1"/>
      <protection/>
    </xf>
    <xf numFmtId="49" fontId="4" fillId="0" borderId="17" xfId="0" applyNumberFormat="1" applyFont="1" applyFill="1" applyBorder="1" applyAlignment="1" applyProtection="1">
      <alignment horizontal="right" vertical="center" wrapText="1"/>
      <protection/>
    </xf>
    <xf numFmtId="175" fontId="4" fillId="0" borderId="17" xfId="0" applyNumberFormat="1" applyFont="1" applyFill="1" applyBorder="1" applyAlignment="1" applyProtection="1">
      <alignment horizontal="center" vertical="center" wrapText="1"/>
      <protection/>
    </xf>
    <xf numFmtId="175" fontId="2" fillId="0" borderId="17" xfId="0" applyNumberFormat="1" applyFont="1" applyFill="1" applyBorder="1" applyAlignment="1" applyProtection="1">
      <alignment vertical="center" wrapText="1"/>
      <protection/>
    </xf>
    <xf numFmtId="175" fontId="2" fillId="0" borderId="17" xfId="0" applyNumberFormat="1" applyFont="1" applyFill="1" applyBorder="1" applyAlignment="1" applyProtection="1">
      <alignment horizontal="center" vertical="center" wrapText="1"/>
      <protection/>
    </xf>
    <xf numFmtId="175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5" fontId="2" fillId="25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175" fontId="2" fillId="0" borderId="23" xfId="0" applyNumberFormat="1" applyFont="1" applyFill="1" applyBorder="1" applyAlignment="1" applyProtection="1">
      <alignment horizontal="center" vertical="center" wrapText="1"/>
      <protection/>
    </xf>
    <xf numFmtId="175" fontId="2" fillId="0" borderId="24" xfId="0" applyNumberFormat="1" applyFont="1" applyFill="1" applyBorder="1" applyAlignment="1" applyProtection="1">
      <alignment horizontal="center" vertical="center" wrapText="1"/>
      <protection/>
    </xf>
    <xf numFmtId="175" fontId="2" fillId="0" borderId="13" xfId="0" applyNumberFormat="1" applyFont="1" applyFill="1" applyBorder="1" applyAlignment="1" applyProtection="1">
      <alignment horizontal="center" vertical="center" wrapText="1"/>
      <protection/>
    </xf>
    <xf numFmtId="175" fontId="2" fillId="0" borderId="12" xfId="0" applyNumberFormat="1" applyFont="1" applyFill="1" applyBorder="1" applyAlignment="1" applyProtection="1">
      <alignment horizontal="center" vertical="center" wrapText="1"/>
      <protection/>
    </xf>
    <xf numFmtId="175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5" fontId="5" fillId="0" borderId="0" xfId="0" applyNumberFormat="1" applyFont="1" applyFill="1" applyBorder="1" applyAlignment="1" applyProtection="1">
      <alignment horizontal="center" vertical="center" wrapText="1"/>
      <protection/>
    </xf>
    <xf numFmtId="175" fontId="2" fillId="0" borderId="21" xfId="0" applyNumberFormat="1" applyFont="1" applyFill="1" applyBorder="1" applyAlignment="1" applyProtection="1">
      <alignment horizontal="center" vertical="center" wrapText="1"/>
      <protection/>
    </xf>
    <xf numFmtId="175" fontId="2" fillId="0" borderId="0" xfId="0" applyNumberFormat="1" applyFont="1" applyFill="1" applyBorder="1" applyAlignment="1" applyProtection="1">
      <alignment horizontal="center" vertical="center" wrapText="1"/>
      <protection/>
    </xf>
    <xf numFmtId="175" fontId="2" fillId="0" borderId="22" xfId="0" applyNumberFormat="1" applyFont="1" applyFill="1" applyBorder="1" applyAlignment="1" applyProtection="1">
      <alignment horizontal="center" vertical="center" wrapText="1"/>
      <protection/>
    </xf>
    <xf numFmtId="175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5" borderId="10" xfId="0" applyNumberFormat="1" applyFont="1" applyFill="1" applyBorder="1" applyAlignment="1" applyProtection="1">
      <alignment horizontal="center" vertical="center"/>
      <protection/>
    </xf>
    <xf numFmtId="0" fontId="2" fillId="10" borderId="10" xfId="0" applyNumberFormat="1" applyFont="1" applyFill="1" applyBorder="1" applyAlignment="1" applyProtection="1">
      <alignment horizontal="center" vertical="center"/>
      <protection/>
    </xf>
    <xf numFmtId="202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D1">
      <selection activeCell="R26" sqref="R26"/>
    </sheetView>
  </sheetViews>
  <sheetFormatPr defaultColWidth="10.7109375" defaultRowHeight="12.75"/>
  <cols>
    <col min="1" max="1" width="20.28125" style="7" hidden="1" customWidth="1"/>
    <col min="2" max="2" width="13.57421875" style="7" customWidth="1"/>
    <col min="3" max="4" width="9.140625" style="7" customWidth="1"/>
    <col min="5" max="5" width="10.00390625" style="7" customWidth="1"/>
    <col min="6" max="6" width="8.8515625" style="7" customWidth="1"/>
    <col min="7" max="7" width="10.421875" style="7" customWidth="1"/>
    <col min="8" max="8" width="11.140625" style="7" customWidth="1"/>
    <col min="9" max="9" width="9.7109375" style="7" customWidth="1"/>
    <col min="10" max="10" width="8.28125" style="7" customWidth="1"/>
    <col min="11" max="11" width="10.28125" style="7" customWidth="1"/>
    <col min="12" max="12" width="6.8515625" style="7" customWidth="1"/>
    <col min="13" max="13" width="10.7109375" style="7" customWidth="1"/>
    <col min="14" max="14" width="10.28125" style="7" customWidth="1"/>
    <col min="15" max="15" width="9.57421875" style="7" customWidth="1"/>
    <col min="16" max="16" width="7.8515625" style="7" customWidth="1"/>
    <col min="17" max="17" width="10.8515625" style="7" customWidth="1"/>
    <col min="18" max="18" width="10.00390625" style="7" customWidth="1"/>
    <col min="19" max="19" width="10.7109375" style="7" customWidth="1"/>
    <col min="20" max="20" width="8.8515625" style="7" customWidth="1"/>
    <col min="21" max="21" width="6.421875" style="7" customWidth="1"/>
    <col min="22" max="22" width="8.140625" style="7" customWidth="1"/>
    <col min="23" max="23" width="7.8515625" style="7" customWidth="1"/>
    <col min="24" max="24" width="7.57421875" style="7" customWidth="1"/>
    <col min="25" max="25" width="8.8515625" style="7" customWidth="1"/>
    <col min="26" max="26" width="8.140625" style="7" customWidth="1"/>
    <col min="27" max="28" width="8.57421875" style="7" customWidth="1"/>
    <col min="29" max="29" width="8.00390625" style="7" customWidth="1"/>
    <col min="30" max="30" width="8.57421875" style="7" customWidth="1"/>
    <col min="31" max="31" width="7.28125" style="7" customWidth="1"/>
    <col min="32" max="32" width="7.57421875" style="7" customWidth="1"/>
    <col min="33" max="16384" width="10.7109375" style="7" customWidth="1"/>
  </cols>
  <sheetData>
    <row r="1" spans="29:32" ht="12.75" customHeight="1">
      <c r="AC1" s="81" t="s">
        <v>10</v>
      </c>
      <c r="AD1" s="81"/>
      <c r="AE1" s="81"/>
      <c r="AF1" s="81"/>
    </row>
    <row r="2" spans="29:32" ht="12.75" customHeight="1">
      <c r="AC2" s="36"/>
      <c r="AD2" s="36"/>
      <c r="AE2" s="36"/>
      <c r="AF2" s="36"/>
    </row>
    <row r="3" spans="2:32" ht="18.75" customHeight="1">
      <c r="B3" s="81" t="s">
        <v>51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2:32" ht="14.2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26" t="s">
        <v>73</v>
      </c>
      <c r="M4" s="21"/>
      <c r="N4" s="21"/>
      <c r="O4" s="21"/>
      <c r="P4" s="21"/>
      <c r="Q4" s="21"/>
      <c r="R4" s="21"/>
      <c r="S4" s="21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3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2:32" ht="14.2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3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8:32" ht="12.75" customHeight="1" thickBot="1">
      <c r="H7" s="8"/>
      <c r="I7" s="8"/>
      <c r="J7" s="8"/>
      <c r="K7" s="8"/>
      <c r="L7" s="8"/>
      <c r="M7" s="9"/>
      <c r="N7" s="9"/>
      <c r="AE7" s="83"/>
      <c r="AF7" s="83"/>
    </row>
    <row r="8" spans="1:32" ht="27.75" customHeight="1">
      <c r="A8" s="86" t="s">
        <v>11</v>
      </c>
      <c r="B8" s="89" t="s">
        <v>12</v>
      </c>
      <c r="C8" s="82" t="s">
        <v>71</v>
      </c>
      <c r="D8" s="75" t="s">
        <v>72</v>
      </c>
      <c r="E8" s="82" t="s">
        <v>44</v>
      </c>
      <c r="F8" s="82" t="s">
        <v>13</v>
      </c>
      <c r="G8" s="82" t="s">
        <v>37</v>
      </c>
      <c r="H8" s="82"/>
      <c r="I8" s="82"/>
      <c r="J8" s="82"/>
      <c r="K8" s="82"/>
      <c r="L8" s="82"/>
      <c r="M8" s="82" t="s">
        <v>42</v>
      </c>
      <c r="N8" s="82"/>
      <c r="O8" s="82"/>
      <c r="P8" s="82"/>
      <c r="Q8" s="82"/>
      <c r="R8" s="82"/>
      <c r="S8" s="82"/>
      <c r="T8" s="75" t="s">
        <v>45</v>
      </c>
      <c r="U8" s="82" t="s">
        <v>43</v>
      </c>
      <c r="V8" s="82"/>
      <c r="W8" s="82"/>
      <c r="X8" s="82"/>
      <c r="Y8" s="82" t="s">
        <v>14</v>
      </c>
      <c r="Z8" s="82"/>
      <c r="AA8" s="82"/>
      <c r="AB8" s="82"/>
      <c r="AC8" s="82" t="s">
        <v>15</v>
      </c>
      <c r="AD8" s="82" t="s">
        <v>16</v>
      </c>
      <c r="AE8" s="82" t="s">
        <v>17</v>
      </c>
      <c r="AF8" s="84" t="s">
        <v>18</v>
      </c>
    </row>
    <row r="9" spans="1:32" ht="42.75" customHeight="1">
      <c r="A9" s="87"/>
      <c r="B9" s="90"/>
      <c r="C9" s="74"/>
      <c r="D9" s="76"/>
      <c r="E9" s="74"/>
      <c r="F9" s="74"/>
      <c r="G9" s="74" t="s">
        <v>0</v>
      </c>
      <c r="H9" s="78" t="s">
        <v>19</v>
      </c>
      <c r="I9" s="79"/>
      <c r="J9" s="79"/>
      <c r="K9" s="79"/>
      <c r="L9" s="80" t="s">
        <v>68</v>
      </c>
      <c r="M9" s="74" t="s">
        <v>20</v>
      </c>
      <c r="N9" s="74" t="s">
        <v>38</v>
      </c>
      <c r="O9" s="74"/>
      <c r="P9" s="74" t="s">
        <v>21</v>
      </c>
      <c r="Q9" s="74" t="s">
        <v>39</v>
      </c>
      <c r="R9" s="74" t="s">
        <v>22</v>
      </c>
      <c r="S9" s="74" t="s">
        <v>41</v>
      </c>
      <c r="T9" s="76"/>
      <c r="U9" s="74" t="s">
        <v>23</v>
      </c>
      <c r="V9" s="74" t="s">
        <v>1</v>
      </c>
      <c r="W9" s="74"/>
      <c r="X9" s="74" t="s">
        <v>24</v>
      </c>
      <c r="Y9" s="74" t="s">
        <v>25</v>
      </c>
      <c r="Z9" s="74" t="s">
        <v>26</v>
      </c>
      <c r="AA9" s="74" t="s">
        <v>27</v>
      </c>
      <c r="AB9" s="74"/>
      <c r="AC9" s="74"/>
      <c r="AD9" s="74"/>
      <c r="AE9" s="74"/>
      <c r="AF9" s="85"/>
    </row>
    <row r="10" spans="1:32" ht="127.5" customHeight="1">
      <c r="A10" s="88"/>
      <c r="B10" s="90"/>
      <c r="C10" s="74"/>
      <c r="D10" s="77"/>
      <c r="E10" s="74"/>
      <c r="F10" s="74"/>
      <c r="G10" s="74"/>
      <c r="H10" s="10" t="s">
        <v>28</v>
      </c>
      <c r="I10" s="10" t="s">
        <v>67</v>
      </c>
      <c r="J10" s="10" t="s">
        <v>29</v>
      </c>
      <c r="K10" s="64" t="s">
        <v>59</v>
      </c>
      <c r="L10" s="80"/>
      <c r="M10" s="74"/>
      <c r="N10" s="10" t="s">
        <v>23</v>
      </c>
      <c r="O10" s="10" t="s">
        <v>30</v>
      </c>
      <c r="P10" s="74"/>
      <c r="Q10" s="74"/>
      <c r="R10" s="74"/>
      <c r="S10" s="74"/>
      <c r="T10" s="77"/>
      <c r="U10" s="74"/>
      <c r="V10" s="10" t="s">
        <v>31</v>
      </c>
      <c r="W10" s="10" t="s">
        <v>32</v>
      </c>
      <c r="X10" s="74"/>
      <c r="Y10" s="74"/>
      <c r="Z10" s="74"/>
      <c r="AA10" s="10" t="s">
        <v>33</v>
      </c>
      <c r="AB10" s="10" t="s">
        <v>34</v>
      </c>
      <c r="AC10" s="74"/>
      <c r="AD10" s="74"/>
      <c r="AE10" s="74"/>
      <c r="AF10" s="85"/>
    </row>
    <row r="11" spans="1:32" ht="26.25" customHeight="1" hidden="1">
      <c r="A11" s="39" t="s">
        <v>35</v>
      </c>
      <c r="B11" s="43" t="s">
        <v>52</v>
      </c>
      <c r="C11" s="5">
        <f aca="true" t="shared" si="0" ref="C11:Q11">SUM(C12:C13)</f>
        <v>699.25</v>
      </c>
      <c r="D11" s="5"/>
      <c r="E11" s="5">
        <f t="shared" si="0"/>
        <v>229</v>
      </c>
      <c r="F11" s="5">
        <f t="shared" si="0"/>
        <v>34392</v>
      </c>
      <c r="G11" s="5">
        <f>H11+I11+J11+L11</f>
        <v>240057.4</v>
      </c>
      <c r="H11" s="5">
        <f t="shared" si="0"/>
        <v>230307.9</v>
      </c>
      <c r="I11" s="5">
        <f t="shared" si="0"/>
        <v>9082</v>
      </c>
      <c r="J11" s="5">
        <f t="shared" si="0"/>
        <v>667.5</v>
      </c>
      <c r="K11" s="5">
        <f>SUM(K12:K13)</f>
        <v>22286.800000000017</v>
      </c>
      <c r="L11" s="5">
        <f t="shared" si="0"/>
        <v>0</v>
      </c>
      <c r="M11" s="5">
        <f>N11+Q11</f>
        <v>252331.2</v>
      </c>
      <c r="N11" s="5">
        <f t="shared" si="0"/>
        <v>148876.2</v>
      </c>
      <c r="O11" s="5">
        <f t="shared" si="0"/>
        <v>62310.9</v>
      </c>
      <c r="P11" s="5">
        <f>N11/M11*100</f>
        <v>59.00031387319523</v>
      </c>
      <c r="Q11" s="5">
        <f t="shared" si="0"/>
        <v>103455</v>
      </c>
      <c r="R11" s="5">
        <f>(R12+R13)/2</f>
        <v>58.45</v>
      </c>
      <c r="S11" s="5">
        <f>(S12+S13)/2</f>
        <v>20.44434061265511</v>
      </c>
      <c r="T11" s="5">
        <f>M11/C11/12</f>
        <v>30.071648194494102</v>
      </c>
      <c r="U11" s="12">
        <f>V11+W11</f>
        <v>217</v>
      </c>
      <c r="V11" s="12">
        <f>SUM(V12:V13)</f>
        <v>63</v>
      </c>
      <c r="W11" s="12">
        <f>SUM(W12:W13)</f>
        <v>154</v>
      </c>
      <c r="X11" s="5">
        <f>W11/V11</f>
        <v>2.4444444444444446</v>
      </c>
      <c r="Y11" s="12">
        <f>(Y12+Y13)/2</f>
        <v>63577</v>
      </c>
      <c r="Z11" s="12">
        <f>(Z12+Z13)/2</f>
        <v>16663</v>
      </c>
      <c r="AA11" s="12">
        <f>(AA12+AA13)/2</f>
        <v>9231</v>
      </c>
      <c r="AB11" s="12">
        <f>(AB12+AB13)/2</f>
        <v>7836.5</v>
      </c>
      <c r="AC11" s="5">
        <f>Z11/AA11</f>
        <v>1.8051132055031958</v>
      </c>
      <c r="AD11" s="5">
        <f>Y11/AA11</f>
        <v>6.887336149929585</v>
      </c>
      <c r="AE11" s="5">
        <f>(AE12+AE13)/2</f>
        <v>49.4</v>
      </c>
      <c r="AF11" s="44">
        <f>(AF12+AF13)/2</f>
        <v>49.1</v>
      </c>
    </row>
    <row r="12" spans="1:32" ht="51" customHeight="1" thickBot="1">
      <c r="A12" s="39" t="s">
        <v>35</v>
      </c>
      <c r="B12" s="45" t="s">
        <v>53</v>
      </c>
      <c r="C12" s="46">
        <v>699.25</v>
      </c>
      <c r="D12" s="46">
        <v>94.3</v>
      </c>
      <c r="E12" s="46">
        <v>229</v>
      </c>
      <c r="F12" s="47">
        <v>34392</v>
      </c>
      <c r="G12" s="48">
        <v>262344.2</v>
      </c>
      <c r="H12" s="49">
        <v>230307.9</v>
      </c>
      <c r="I12" s="49">
        <v>9082</v>
      </c>
      <c r="J12" s="49">
        <v>667.5</v>
      </c>
      <c r="K12" s="49">
        <f>G12-H12-I12-J12</f>
        <v>22286.800000000017</v>
      </c>
      <c r="L12" s="49">
        <v>0</v>
      </c>
      <c r="M12" s="48">
        <v>252331.2</v>
      </c>
      <c r="N12" s="48">
        <f>M12-Q12</f>
        <v>148876.2</v>
      </c>
      <c r="O12" s="48">
        <v>62310.9</v>
      </c>
      <c r="P12" s="48">
        <f>N12/M12*100</f>
        <v>59.00031387319523</v>
      </c>
      <c r="Q12" s="48">
        <v>103455</v>
      </c>
      <c r="R12" s="48">
        <v>116.9</v>
      </c>
      <c r="S12" s="48">
        <f>103174.9/M12*100</f>
        <v>40.88868122531022</v>
      </c>
      <c r="T12" s="50">
        <f>M12/C12/12</f>
        <v>30.071648194494102</v>
      </c>
      <c r="U12" s="51">
        <v>217</v>
      </c>
      <c r="V12" s="51">
        <v>63</v>
      </c>
      <c r="W12" s="51">
        <f>U12-V12</f>
        <v>154</v>
      </c>
      <c r="X12" s="49">
        <f>W12/V12</f>
        <v>2.4444444444444446</v>
      </c>
      <c r="Y12" s="51">
        <v>127154</v>
      </c>
      <c r="Z12" s="51">
        <v>33326</v>
      </c>
      <c r="AA12" s="51">
        <v>18462</v>
      </c>
      <c r="AB12" s="51">
        <v>15673</v>
      </c>
      <c r="AC12" s="49">
        <f>Z12/AA12</f>
        <v>1.8051132055031958</v>
      </c>
      <c r="AD12" s="49">
        <f>Y12/AA12</f>
        <v>6.887336149929585</v>
      </c>
      <c r="AE12" s="49">
        <v>98.8</v>
      </c>
      <c r="AF12" s="52">
        <v>98.2</v>
      </c>
    </row>
    <row r="13" spans="1:32" ht="16.5" customHeight="1" hidden="1">
      <c r="A13" s="11" t="s">
        <v>35</v>
      </c>
      <c r="B13" s="40" t="s">
        <v>46</v>
      </c>
      <c r="C13" s="41"/>
      <c r="D13" s="41"/>
      <c r="E13" s="41"/>
      <c r="F13" s="41"/>
      <c r="G13" s="41">
        <f>H13+I13+J13+L13</f>
        <v>0</v>
      </c>
      <c r="H13" s="41"/>
      <c r="I13" s="41"/>
      <c r="J13" s="41"/>
      <c r="K13" s="41"/>
      <c r="L13" s="41"/>
      <c r="M13" s="41">
        <f>N13+Q13</f>
        <v>0</v>
      </c>
      <c r="N13" s="41"/>
      <c r="O13" s="41"/>
      <c r="P13" s="41" t="e">
        <f>N13/M13*100</f>
        <v>#DIV/0!</v>
      </c>
      <c r="Q13" s="41"/>
      <c r="R13" s="41"/>
      <c r="S13" s="41"/>
      <c r="T13" s="41" t="e">
        <f>M13/C13/12</f>
        <v>#DIV/0!</v>
      </c>
      <c r="U13" s="42">
        <f>V13+W13</f>
        <v>0</v>
      </c>
      <c r="V13" s="42"/>
      <c r="W13" s="42"/>
      <c r="X13" s="41" t="e">
        <f>W13/V13</f>
        <v>#DIV/0!</v>
      </c>
      <c r="Y13" s="42"/>
      <c r="Z13" s="42"/>
      <c r="AA13" s="42"/>
      <c r="AB13" s="42"/>
      <c r="AC13" s="41" t="e">
        <f>Z13/AA13</f>
        <v>#DIV/0!</v>
      </c>
      <c r="AD13" s="41" t="e">
        <f>Y13/AA13</f>
        <v>#DIV/0!</v>
      </c>
      <c r="AE13" s="41"/>
      <c r="AF13" s="41"/>
    </row>
    <row r="16" spans="2:15" ht="12.75" customHeight="1">
      <c r="B16" s="72" t="s">
        <v>40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2:19" ht="12.75">
      <c r="B17" s="6"/>
      <c r="C17" s="6"/>
      <c r="D17" s="6"/>
      <c r="E17" s="6"/>
      <c r="F17" s="6"/>
      <c r="G17" s="6"/>
      <c r="H17" s="6"/>
      <c r="R17" s="7">
        <v>103174.9</v>
      </c>
      <c r="S17" s="107">
        <f>R17/M12</f>
        <v>0.40888681225310225</v>
      </c>
    </row>
    <row r="18" spans="2:19" ht="12.75">
      <c r="B18" s="6"/>
      <c r="C18" s="6"/>
      <c r="D18" s="6"/>
      <c r="E18" s="6"/>
      <c r="F18" s="6"/>
      <c r="G18" s="6"/>
      <c r="H18" s="6"/>
      <c r="R18" s="7">
        <v>103174.9</v>
      </c>
      <c r="S18" s="107">
        <f>R18/G12</f>
        <v>0.3932806595304946</v>
      </c>
    </row>
    <row r="19" spans="2:8" ht="12.75">
      <c r="B19" s="6"/>
      <c r="C19" s="6"/>
      <c r="D19" s="6"/>
      <c r="E19" s="6"/>
      <c r="F19" s="6"/>
      <c r="G19" s="6"/>
      <c r="H19" s="6"/>
    </row>
    <row r="20" spans="2:8" ht="12.75">
      <c r="B20" s="6"/>
      <c r="C20" s="6"/>
      <c r="D20" s="6"/>
      <c r="E20" s="6"/>
      <c r="F20" s="6"/>
      <c r="G20" s="6"/>
      <c r="H20" s="6"/>
    </row>
    <row r="21" spans="2:15" ht="15.75" customHeight="1">
      <c r="B21" s="23" t="s">
        <v>54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 t="s">
        <v>58</v>
      </c>
      <c r="N21" s="23"/>
      <c r="O21" s="23"/>
    </row>
    <row r="22" spans="2:15" ht="16.5" customHeight="1">
      <c r="B22" s="23" t="s">
        <v>55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2:15" ht="14.2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2:15" ht="14.2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2:15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8" ht="12.75">
      <c r="B26" s="73" t="s">
        <v>60</v>
      </c>
      <c r="C26" s="73"/>
      <c r="D26" s="73"/>
      <c r="E26" s="73"/>
      <c r="F26" s="73"/>
      <c r="G26" s="73"/>
      <c r="H26" s="73"/>
    </row>
  </sheetData>
  <sheetProtection/>
  <mergeCells count="35">
    <mergeCell ref="V9:W9"/>
    <mergeCell ref="R9:R10"/>
    <mergeCell ref="AE8:AE10"/>
    <mergeCell ref="U9:U10"/>
    <mergeCell ref="T8:T10"/>
    <mergeCell ref="U8:X8"/>
    <mergeCell ref="AF8:AF10"/>
    <mergeCell ref="F8:F10"/>
    <mergeCell ref="G8:L8"/>
    <mergeCell ref="A8:A10"/>
    <mergeCell ref="B8:B10"/>
    <mergeCell ref="C8:C10"/>
    <mergeCell ref="E8:E10"/>
    <mergeCell ref="X9:X10"/>
    <mergeCell ref="Y8:AB8"/>
    <mergeCell ref="S9:S10"/>
    <mergeCell ref="AC1:AF1"/>
    <mergeCell ref="P9:P10"/>
    <mergeCell ref="Y9:Y10"/>
    <mergeCell ref="Z9:Z10"/>
    <mergeCell ref="AA9:AB9"/>
    <mergeCell ref="AC8:AC10"/>
    <mergeCell ref="AD8:AD10"/>
    <mergeCell ref="B3:AF3"/>
    <mergeCell ref="AE7:AF7"/>
    <mergeCell ref="M8:S8"/>
    <mergeCell ref="B16:O16"/>
    <mergeCell ref="B26:H26"/>
    <mergeCell ref="Q9:Q10"/>
    <mergeCell ref="M9:M10"/>
    <mergeCell ref="N9:O9"/>
    <mergeCell ref="G9:G10"/>
    <mergeCell ref="D8:D10"/>
    <mergeCell ref="H9:K9"/>
    <mergeCell ref="L9:L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7" sqref="G27"/>
    </sheetView>
  </sheetViews>
  <sheetFormatPr defaultColWidth="9.140625" defaultRowHeight="12.75"/>
  <cols>
    <col min="1" max="1" width="27.8515625" style="3" customWidth="1"/>
    <col min="2" max="2" width="18.140625" style="3" customWidth="1"/>
    <col min="3" max="3" width="18.57421875" style="3" customWidth="1"/>
    <col min="4" max="4" width="18.140625" style="3" customWidth="1"/>
    <col min="5" max="5" width="19.28125" style="3" customWidth="1"/>
    <col min="6" max="6" width="20.7109375" style="3" customWidth="1"/>
    <col min="7" max="7" width="18.00390625" style="3" customWidth="1"/>
    <col min="8" max="16384" width="9.140625" style="3" customWidth="1"/>
  </cols>
  <sheetData>
    <row r="1" spans="6:7" ht="14.25">
      <c r="F1" s="92" t="s">
        <v>47</v>
      </c>
      <c r="G1" s="92"/>
    </row>
    <row r="3" spans="2:7" ht="12.75" customHeight="1">
      <c r="B3" s="27"/>
      <c r="C3" s="28" t="s">
        <v>57</v>
      </c>
      <c r="D3" s="27"/>
      <c r="E3" s="27"/>
      <c r="F3" s="27"/>
      <c r="G3" s="27"/>
    </row>
    <row r="4" spans="1:7" ht="12.75" customHeight="1">
      <c r="A4" s="17"/>
      <c r="B4" s="17"/>
      <c r="C4" s="26" t="s">
        <v>73</v>
      </c>
      <c r="D4" s="30"/>
      <c r="E4" s="30"/>
      <c r="F4" s="30"/>
      <c r="G4" s="17"/>
    </row>
    <row r="5" spans="1:7" ht="12.75" customHeight="1">
      <c r="A5" s="17"/>
      <c r="B5" s="17"/>
      <c r="C5" s="31"/>
      <c r="D5" s="17"/>
      <c r="E5" s="17"/>
      <c r="F5" s="17"/>
      <c r="G5" s="17"/>
    </row>
    <row r="6" spans="1:7" ht="12.75" customHeight="1">
      <c r="A6" s="17"/>
      <c r="B6" s="17"/>
      <c r="C6" s="31"/>
      <c r="D6" s="17"/>
      <c r="E6" s="17"/>
      <c r="F6" s="17"/>
      <c r="G6" s="17"/>
    </row>
    <row r="7" ht="13.5" thickBot="1"/>
    <row r="8" spans="1:7" ht="79.5" customHeight="1">
      <c r="A8" s="54" t="s">
        <v>2</v>
      </c>
      <c r="B8" s="55" t="s">
        <v>3</v>
      </c>
      <c r="C8" s="55" t="s">
        <v>4</v>
      </c>
      <c r="D8" s="63" t="s">
        <v>69</v>
      </c>
      <c r="E8" s="63" t="s">
        <v>70</v>
      </c>
      <c r="F8" s="55" t="s">
        <v>5</v>
      </c>
      <c r="G8" s="56" t="s">
        <v>6</v>
      </c>
    </row>
    <row r="9" spans="1:7" ht="29.25" thickBot="1">
      <c r="A9" s="57" t="s">
        <v>53</v>
      </c>
      <c r="B9" s="49">
        <v>216267</v>
      </c>
      <c r="C9" s="49">
        <v>205329</v>
      </c>
      <c r="D9" s="58" t="s">
        <v>75</v>
      </c>
      <c r="E9" s="58" t="s">
        <v>76</v>
      </c>
      <c r="F9" s="49">
        <v>265440</v>
      </c>
      <c r="G9" s="52">
        <v>251335</v>
      </c>
    </row>
    <row r="10" spans="1:7" ht="14.25" hidden="1">
      <c r="A10" s="53" t="s">
        <v>65</v>
      </c>
      <c r="B10" s="41">
        <v>7119</v>
      </c>
      <c r="C10" s="41"/>
      <c r="D10" s="41"/>
      <c r="E10" s="41"/>
      <c r="F10" s="41"/>
      <c r="G10" s="41"/>
    </row>
    <row r="11" spans="1:7" ht="14.25" hidden="1">
      <c r="A11" s="29" t="s">
        <v>66</v>
      </c>
      <c r="B11" s="4"/>
      <c r="C11" s="5">
        <v>8044</v>
      </c>
      <c r="D11" s="4"/>
      <c r="E11" s="4"/>
      <c r="F11" s="4"/>
      <c r="G11" s="4"/>
    </row>
    <row r="12" ht="12.75" hidden="1">
      <c r="D12" s="38">
        <f>B9+B10-C9-C11</f>
        <v>10013</v>
      </c>
    </row>
    <row r="13" spans="1:5" ht="12.75">
      <c r="A13" s="91" t="s">
        <v>74</v>
      </c>
      <c r="B13" s="73"/>
      <c r="C13" s="73"/>
      <c r="D13" s="73"/>
      <c r="E13" s="73"/>
    </row>
    <row r="14" spans="1:5" ht="12.75">
      <c r="A14" s="37"/>
      <c r="B14" s="35"/>
      <c r="C14" s="35"/>
      <c r="D14" s="35"/>
      <c r="E14" s="35"/>
    </row>
    <row r="15" spans="1:5" ht="12.75">
      <c r="A15" s="37"/>
      <c r="B15" s="35"/>
      <c r="C15" s="35"/>
      <c r="D15" s="35"/>
      <c r="E15" s="35"/>
    </row>
    <row r="16" spans="1:5" ht="12.75">
      <c r="A16" s="1"/>
      <c r="B16" s="1"/>
      <c r="C16" s="1"/>
      <c r="D16" s="34"/>
      <c r="E16" s="1"/>
    </row>
    <row r="17" spans="1:6" ht="14.25" customHeight="1">
      <c r="A17" s="23" t="s">
        <v>54</v>
      </c>
      <c r="B17" s="23"/>
      <c r="C17" s="23"/>
      <c r="D17" s="23"/>
      <c r="E17" s="23" t="s">
        <v>58</v>
      </c>
      <c r="F17" s="23"/>
    </row>
    <row r="18" spans="1:7" ht="14.25">
      <c r="A18" s="23" t="s">
        <v>55</v>
      </c>
      <c r="B18" s="24"/>
      <c r="C18" s="24"/>
      <c r="D18" s="24"/>
      <c r="E18" s="24"/>
      <c r="F18" s="24"/>
      <c r="G18" s="24"/>
    </row>
    <row r="19" spans="1:7" ht="14.25">
      <c r="A19" s="23"/>
      <c r="B19" s="24"/>
      <c r="C19" s="24"/>
      <c r="D19" s="24"/>
      <c r="E19" s="24"/>
      <c r="F19" s="24"/>
      <c r="G19" s="24"/>
    </row>
    <row r="20" spans="1:7" ht="14.25">
      <c r="A20" s="23"/>
      <c r="B20" s="24"/>
      <c r="C20" s="24"/>
      <c r="D20" s="24"/>
      <c r="E20" s="24"/>
      <c r="F20" s="24"/>
      <c r="G20" s="24"/>
    </row>
    <row r="21" spans="1:7" ht="14.25">
      <c r="A21" s="23"/>
      <c r="B21" s="24"/>
      <c r="C21" s="24"/>
      <c r="D21" s="24"/>
      <c r="E21" s="24"/>
      <c r="F21" s="24"/>
      <c r="G21" s="24"/>
    </row>
    <row r="22" spans="1:7" ht="12.75">
      <c r="A22" s="73" t="s">
        <v>60</v>
      </c>
      <c r="B22" s="73"/>
      <c r="C22" s="73"/>
      <c r="D22" s="73"/>
      <c r="E22" s="73"/>
      <c r="F22" s="73"/>
      <c r="G22" s="7"/>
    </row>
  </sheetData>
  <sheetProtection/>
  <mergeCells count="3">
    <mergeCell ref="A13:E13"/>
    <mergeCell ref="F1:G1"/>
    <mergeCell ref="A22:F22"/>
  </mergeCells>
  <printOptions/>
  <pageMargins left="1.1023622047244095" right="0.5905511811023623" top="0.9448818897637796" bottom="0.944881889763779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8.28125" style="6" customWidth="1"/>
    <col min="2" max="2" width="10.57421875" style="6" customWidth="1"/>
    <col min="3" max="3" width="13.421875" style="6" customWidth="1"/>
    <col min="4" max="4" width="11.57421875" style="6" customWidth="1"/>
    <col min="5" max="5" width="10.28125" style="6" customWidth="1"/>
    <col min="6" max="6" width="9.28125" style="6" customWidth="1"/>
    <col min="7" max="7" width="10.421875" style="6" customWidth="1"/>
    <col min="8" max="8" width="10.57421875" style="6" customWidth="1"/>
    <col min="9" max="9" width="14.00390625" style="6" customWidth="1"/>
    <col min="10" max="10" width="11.57421875" style="6" customWidth="1"/>
    <col min="11" max="11" width="10.421875" style="6" customWidth="1"/>
    <col min="12" max="12" width="9.7109375" style="6" customWidth="1"/>
    <col min="13" max="13" width="22.57421875" style="6" customWidth="1"/>
    <col min="14" max="16384" width="9.140625" style="6" customWidth="1"/>
  </cols>
  <sheetData>
    <row r="1" spans="10:12" ht="14.25">
      <c r="J1" s="66" t="s">
        <v>48</v>
      </c>
      <c r="K1" s="66"/>
      <c r="L1" s="66"/>
    </row>
    <row r="2" spans="10:12" ht="14.25">
      <c r="J2" s="20"/>
      <c r="K2" s="20"/>
      <c r="L2" s="20"/>
    </row>
    <row r="3" spans="1:12" ht="21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7.25" customHeight="1">
      <c r="A4" s="18"/>
      <c r="B4" s="26" t="s">
        <v>73</v>
      </c>
      <c r="C4" s="30"/>
      <c r="D4" s="30"/>
      <c r="E4" s="30"/>
      <c r="F4" s="30"/>
      <c r="G4" s="30"/>
      <c r="H4" s="25"/>
      <c r="I4" s="18"/>
      <c r="J4" s="18"/>
      <c r="K4" s="18"/>
      <c r="L4" s="18"/>
    </row>
    <row r="5" spans="1:12" ht="15" customHeight="1">
      <c r="A5" s="18"/>
      <c r="B5" s="31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customHeight="1">
      <c r="A6" s="18"/>
      <c r="B6" s="31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ht="13.5" thickBot="1"/>
    <row r="8" spans="1:12" ht="12.75">
      <c r="A8" s="67" t="s">
        <v>2</v>
      </c>
      <c r="B8" s="69" t="s">
        <v>5</v>
      </c>
      <c r="C8" s="69"/>
      <c r="D8" s="69"/>
      <c r="E8" s="69"/>
      <c r="F8" s="69"/>
      <c r="G8" s="69"/>
      <c r="H8" s="69" t="s">
        <v>6</v>
      </c>
      <c r="I8" s="69"/>
      <c r="J8" s="69"/>
      <c r="K8" s="69"/>
      <c r="L8" s="70"/>
    </row>
    <row r="9" spans="1:12" ht="12.75">
      <c r="A9" s="68"/>
      <c r="B9" s="71" t="s">
        <v>0</v>
      </c>
      <c r="C9" s="100" t="s">
        <v>1</v>
      </c>
      <c r="D9" s="100"/>
      <c r="E9" s="100"/>
      <c r="F9" s="100"/>
      <c r="G9" s="100"/>
      <c r="H9" s="71" t="s">
        <v>0</v>
      </c>
      <c r="I9" s="100" t="s">
        <v>1</v>
      </c>
      <c r="J9" s="100"/>
      <c r="K9" s="100"/>
      <c r="L9" s="101"/>
    </row>
    <row r="10" spans="1:12" ht="12.75">
      <c r="A10" s="68"/>
      <c r="B10" s="71"/>
      <c r="C10" s="95" t="s">
        <v>61</v>
      </c>
      <c r="D10" s="96"/>
      <c r="E10" s="93" t="s">
        <v>63</v>
      </c>
      <c r="F10" s="93" t="s">
        <v>64</v>
      </c>
      <c r="G10" s="99" t="s">
        <v>8</v>
      </c>
      <c r="H10" s="71"/>
      <c r="I10" s="95" t="s">
        <v>61</v>
      </c>
      <c r="J10" s="96"/>
      <c r="K10" s="93" t="s">
        <v>63</v>
      </c>
      <c r="L10" s="97" t="s">
        <v>8</v>
      </c>
    </row>
    <row r="11" spans="1:12" ht="166.5" customHeight="1">
      <c r="A11" s="68"/>
      <c r="B11" s="71"/>
      <c r="C11" s="2" t="s">
        <v>7</v>
      </c>
      <c r="D11" s="2" t="s">
        <v>62</v>
      </c>
      <c r="E11" s="94"/>
      <c r="F11" s="94"/>
      <c r="G11" s="65"/>
      <c r="H11" s="71"/>
      <c r="I11" s="2" t="s">
        <v>9</v>
      </c>
      <c r="J11" s="2" t="s">
        <v>62</v>
      </c>
      <c r="K11" s="94"/>
      <c r="L11" s="98"/>
    </row>
    <row r="12" spans="1:12" ht="27" customHeight="1" thickBot="1">
      <c r="A12" s="45" t="s">
        <v>53</v>
      </c>
      <c r="B12" s="59">
        <f>'Прил 2'!F9</f>
        <v>265440</v>
      </c>
      <c r="C12" s="60">
        <v>169</v>
      </c>
      <c r="D12" s="61">
        <v>48</v>
      </c>
      <c r="E12" s="61">
        <v>28223</v>
      </c>
      <c r="F12" s="61">
        <v>59</v>
      </c>
      <c r="G12" s="61">
        <f>B12-C12-E12-F12</f>
        <v>236989</v>
      </c>
      <c r="H12" s="59">
        <f>'Прил 2'!G9</f>
        <v>251335</v>
      </c>
      <c r="I12" s="61">
        <v>191348</v>
      </c>
      <c r="J12" s="61">
        <v>168102</v>
      </c>
      <c r="K12" s="61">
        <v>28685</v>
      </c>
      <c r="L12" s="62">
        <f>H12-I12-K12</f>
        <v>31302</v>
      </c>
    </row>
    <row r="17" spans="1:14" ht="15" customHeight="1">
      <c r="A17" s="23" t="s">
        <v>54</v>
      </c>
      <c r="B17" s="23"/>
      <c r="C17" s="23"/>
      <c r="D17" s="23"/>
      <c r="E17" s="23"/>
      <c r="F17" s="23"/>
      <c r="G17" s="23"/>
      <c r="H17" s="23"/>
      <c r="I17" s="23" t="s">
        <v>58</v>
      </c>
      <c r="J17" s="23"/>
      <c r="K17" s="23"/>
      <c r="L17" s="23"/>
      <c r="N17" s="23"/>
    </row>
    <row r="18" spans="1:14" ht="14.25">
      <c r="A18" s="23" t="s">
        <v>55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7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4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4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2.75">
      <c r="A22" s="73" t="s">
        <v>60</v>
      </c>
      <c r="B22" s="73"/>
      <c r="C22" s="73"/>
      <c r="D22" s="73"/>
      <c r="E22" s="73"/>
      <c r="F22" s="73"/>
      <c r="G22" s="73"/>
      <c r="H22" s="73"/>
      <c r="I22" s="7"/>
      <c r="J22" s="7"/>
      <c r="K22" s="7"/>
      <c r="L22" s="7"/>
      <c r="M22" s="7"/>
      <c r="N22" s="7"/>
    </row>
  </sheetData>
  <sheetProtection/>
  <mergeCells count="17">
    <mergeCell ref="J1:L1"/>
    <mergeCell ref="A22:H22"/>
    <mergeCell ref="A3:L3"/>
    <mergeCell ref="A8:A11"/>
    <mergeCell ref="B8:G8"/>
    <mergeCell ref="H8:L8"/>
    <mergeCell ref="B9:B11"/>
    <mergeCell ref="C9:G9"/>
    <mergeCell ref="H9:H11"/>
    <mergeCell ref="I9:L9"/>
    <mergeCell ref="K10:K11"/>
    <mergeCell ref="I10:J10"/>
    <mergeCell ref="L10:L11"/>
    <mergeCell ref="C10:D10"/>
    <mergeCell ref="E10:E11"/>
    <mergeCell ref="F10:F11"/>
    <mergeCell ref="G10:G11"/>
  </mergeCells>
  <printOptions/>
  <pageMargins left="0.5118110236220472" right="0.11811023622047245" top="0.1968503937007874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5.28125" style="13" customWidth="1"/>
    <col min="2" max="2" width="13.7109375" style="13" customWidth="1"/>
    <col min="3" max="3" width="13.421875" style="13" customWidth="1"/>
    <col min="4" max="4" width="14.00390625" style="13" customWidth="1"/>
    <col min="5" max="5" width="13.28125" style="13" customWidth="1"/>
    <col min="6" max="6" width="12.28125" style="13" customWidth="1"/>
    <col min="7" max="7" width="16.8515625" style="13" customWidth="1"/>
    <col min="8" max="16384" width="9.140625" style="13" customWidth="1"/>
  </cols>
  <sheetData>
    <row r="1" spans="1:7" ht="12.75">
      <c r="A1" s="104" t="s">
        <v>50</v>
      </c>
      <c r="B1" s="104"/>
      <c r="C1" s="104"/>
      <c r="D1" s="104"/>
      <c r="E1" s="104"/>
      <c r="F1" s="104"/>
      <c r="G1" s="104"/>
    </row>
    <row r="4" spans="1:7" ht="12.75">
      <c r="A4" s="102" t="s">
        <v>36</v>
      </c>
      <c r="B4" s="105" t="s">
        <v>47</v>
      </c>
      <c r="C4" s="105"/>
      <c r="D4" s="106" t="s">
        <v>48</v>
      </c>
      <c r="E4" s="106"/>
      <c r="F4" s="102" t="s">
        <v>49</v>
      </c>
      <c r="G4" s="102" t="s">
        <v>49</v>
      </c>
    </row>
    <row r="5" spans="1:7" ht="97.5" customHeight="1">
      <c r="A5" s="103"/>
      <c r="B5" s="14" t="s">
        <v>5</v>
      </c>
      <c r="C5" s="14" t="s">
        <v>6</v>
      </c>
      <c r="D5" s="15" t="s">
        <v>5</v>
      </c>
      <c r="E5" s="15" t="s">
        <v>6</v>
      </c>
      <c r="F5" s="103"/>
      <c r="G5" s="103"/>
    </row>
    <row r="6" spans="1:7" ht="24">
      <c r="A6" s="22" t="s">
        <v>53</v>
      </c>
      <c r="B6" s="16">
        <f>'Прил 2'!F9</f>
        <v>265440</v>
      </c>
      <c r="C6" s="16">
        <f>'Прил 2'!G9</f>
        <v>251335</v>
      </c>
      <c r="D6" s="32">
        <f>'Прил 2-1'!B12</f>
        <v>265440</v>
      </c>
      <c r="E6" s="32">
        <f>'Прил 2-1'!H12</f>
        <v>251335</v>
      </c>
      <c r="F6" s="33" t="b">
        <f>B6=D6</f>
        <v>1</v>
      </c>
      <c r="G6" s="33" t="b">
        <f>C6=E6</f>
        <v>1</v>
      </c>
    </row>
  </sheetData>
  <sheetProtection/>
  <mergeCells count="6">
    <mergeCell ref="A4:A5"/>
    <mergeCell ref="A1:G1"/>
    <mergeCell ref="B4:C4"/>
    <mergeCell ref="D4:E4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user</cp:lastModifiedBy>
  <cp:lastPrinted>2019-03-19T06:54:45Z</cp:lastPrinted>
  <dcterms:created xsi:type="dcterms:W3CDTF">2006-05-11T14:13:29Z</dcterms:created>
  <dcterms:modified xsi:type="dcterms:W3CDTF">2019-05-28T13:16:58Z</dcterms:modified>
  <cp:category/>
  <cp:version/>
  <cp:contentType/>
  <cp:contentStatus/>
</cp:coreProperties>
</file>